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0\POA 2020\3 Julio - Septiembre 2020\4 Cuenta Pública (jul-sep-20)\1 Integración\1 Información Programática\"/>
    </mc:Choice>
  </mc:AlternateContent>
  <xr:revisionPtr revIDLastSave="0" documentId="13_ncr:1_{552E8F7E-CC88-4C16-AB71-005C347E0E61}" xr6:coauthVersionLast="36" xr6:coauthVersionMax="36" xr10:uidLastSave="{00000000-0000-0000-0000-000000000000}"/>
  <bookViews>
    <workbookView xWindow="240" yWindow="60" windowWidth="16155" windowHeight="5580" xr2:uid="{00000000-000D-0000-FFFF-FFFF00000000}"/>
  </bookViews>
  <sheets>
    <sheet name="IR" sheetId="2" r:id="rId1"/>
  </sheets>
  <definedNames>
    <definedName name="_xlnm.Print_Area" localSheetId="0">IR!$A$1:$M$43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I31" i="2" l="1"/>
  <c r="H31" i="2"/>
  <c r="I30" i="2"/>
  <c r="H30" i="2"/>
  <c r="I29" i="2"/>
  <c r="I28" i="2"/>
  <c r="H28" i="2"/>
  <c r="I27" i="2"/>
  <c r="H27" i="2"/>
  <c r="I26" i="2"/>
  <c r="H26" i="2"/>
  <c r="I25" i="2"/>
  <c r="H25" i="2"/>
  <c r="I24" i="2"/>
  <c r="H24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H11" i="2"/>
  <c r="J9" i="2"/>
  <c r="H29" i="2" l="1"/>
  <c r="J16" i="2"/>
  <c r="J13" i="2"/>
  <c r="I11" i="2"/>
  <c r="J24" i="2" l="1"/>
  <c r="J15" i="2"/>
  <c r="J27" i="2" l="1"/>
  <c r="J21" i="2" l="1"/>
  <c r="J20" i="2"/>
  <c r="J19" i="2"/>
  <c r="J18" i="2"/>
  <c r="J31" i="2"/>
  <c r="J30" i="2"/>
  <c r="J26" i="2"/>
  <c r="J25" i="2"/>
  <c r="J17" i="2"/>
  <c r="J14" i="2"/>
  <c r="J12" i="2"/>
  <c r="J11" i="2"/>
</calcChain>
</file>

<file path=xl/sharedStrings.xml><?xml version="1.0" encoding="utf-8"?>
<sst xmlns="http://schemas.openxmlformats.org/spreadsheetml/2006/main" count="211" uniqueCount="117">
  <si>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</si>
  <si>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</si>
  <si>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</si>
  <si>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</si>
  <si>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</si>
  <si>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</si>
  <si>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</si>
  <si>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</si>
  <si>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</si>
  <si>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</si>
  <si>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</si>
  <si>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</si>
  <si>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</si>
  <si>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</si>
  <si>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</si>
  <si>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estudiantes becados.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</si>
  <si>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</si>
  <si>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</si>
  <si>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</si>
  <si>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</si>
  <si>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</si>
  <si>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</si>
  <si>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</si>
  <si>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</si>
  <si>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</si>
  <si>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</si>
  <si>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</si>
  <si>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</si>
  <si>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</si>
  <si>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</si>
  <si>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</si>
  <si>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</si>
  <si>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Anual</t>
  </si>
  <si>
    <t>Porcentaje de beneficiarios con servicios de extensión y vinculación otorgados.</t>
  </si>
  <si>
    <t>Proyecto</t>
  </si>
  <si>
    <t>Instrumento</t>
  </si>
  <si>
    <t>Acción</t>
  </si>
  <si>
    <t>Actualización de planes y programas de estudio de educación superior.</t>
  </si>
  <si>
    <t>Docente</t>
  </si>
  <si>
    <t>Otorgamiento de becas a estudiantes de educación superior.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</si>
  <si>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</si>
  <si>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</si>
  <si>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</si>
  <si>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</si>
  <si>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Beneficio por convenio de movilidad académica a personas de la comunidad educativa.</t>
  </si>
  <si>
    <t>Promedio de personas de la comunidad educativa beneficiadas por convenio de movilidad académica.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</si>
  <si>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</si>
  <si>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</si>
  <si>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</si>
  <si>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</si>
  <si>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</si>
  <si>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</si>
  <si>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Cuenta Pública 2020</t>
  </si>
  <si>
    <t>Porcentaje de estudiantes atendidos para la formación en educación superior.</t>
  </si>
  <si>
    <t>Estudiantes de educación superior en las instituciones públicas formados.</t>
  </si>
  <si>
    <t>Verde</t>
  </si>
  <si>
    <t>Servicios de extensión y vinculación de Educación Superior otorgados.</t>
  </si>
  <si>
    <r>
      <rPr>
        <b/>
        <sz val="11"/>
        <rFont val="Calibri"/>
        <family val="2"/>
        <scheme val="minor"/>
      </rPr>
      <t>PTDES= (TEAO/TEDES)*100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TEAO: </t>
    </r>
    <r>
      <rPr>
        <sz val="10"/>
        <rFont val="Calibri"/>
        <family val="2"/>
        <scheme val="minor"/>
      </rPr>
      <t xml:space="preserve">Total de estudiantes atendidos por el organismo.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</si>
  <si>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</si>
  <si>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</si>
  <si>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</si>
  <si>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</si>
  <si>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de programados.</t>
    </r>
  </si>
  <si>
    <t>Porcentaje del programa de gestión administrativa ejecutado.</t>
  </si>
  <si>
    <t>Programa de gestión administrativa de las Instituciones de Educación Superior, ejecutado.</t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</si>
  <si>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 programadas.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administrativas ejecutadas.</t>
    </r>
  </si>
  <si>
    <t>Porcentaje de estudiantes o aspirantes evaluados.</t>
  </si>
  <si>
    <t>Evaluación a estudiantes o aspirantes de educación superior.</t>
  </si>
  <si>
    <t>Promedio de estudiantes que participan en eventos culturales, deportivos y recreativos.</t>
  </si>
  <si>
    <t>Realización de eventos culturales, deportivos y recreativos para la comunidad estudiantil de educación superior.</t>
  </si>
  <si>
    <t>Porcentaje de estudiantes con atención compensatoria.</t>
  </si>
  <si>
    <t xml:space="preserve">Atención compensatoria a estudiantes de educación superior. 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</si>
  <si>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</si>
  <si>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</si>
  <si>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</si>
  <si>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PEAE = (EAE/EAP)*100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EAE: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o aspirantes evaluados.
</t>
    </r>
    <r>
      <rPr>
        <b/>
        <i/>
        <sz val="10"/>
        <rFont val="Calibri"/>
        <family val="2"/>
        <scheme val="minor"/>
      </rPr>
      <t>EAP:</t>
    </r>
    <r>
      <rPr>
        <sz val="10"/>
        <rFont val="Calibri"/>
        <family val="2"/>
        <scheme val="minor"/>
      </rPr>
      <t xml:space="preserve"> Estudiantes o aspirantes programados.</t>
    </r>
  </si>
  <si>
    <r>
      <rPr>
        <b/>
        <sz val="11"/>
        <rFont val="Calibri"/>
        <family val="2"/>
        <scheme val="minor"/>
      </rPr>
      <t>PEAC= (EAC/EPAC)*100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EPAC:</t>
    </r>
    <r>
      <rPr>
        <sz val="10"/>
        <rFont val="Calibri"/>
        <family val="2"/>
        <scheme val="minor"/>
      </rPr>
      <t xml:space="preserve"> Estudiantes programados para atención compensatoria.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</si>
  <si>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</si>
  <si>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PEB= (EB/EPB)*100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EPB:</t>
    </r>
    <r>
      <rPr>
        <sz val="10"/>
        <rFont val="Calibri"/>
        <family val="2"/>
        <scheme val="minor"/>
      </rPr>
      <t xml:space="preserve"> Estudiantes programados para becar.</t>
    </r>
  </si>
  <si>
    <t>porcentaje material didáctico distribuido.</t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</si>
  <si>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</si>
  <si>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</si>
  <si>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r>
      <rPr>
        <b/>
        <sz val="11"/>
        <rFont val="Calibri"/>
        <family val="2"/>
        <scheme val="minor"/>
      </rPr>
      <t>PBSECYTO= (BSECYTO/BSECYTPO)*100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BSECYTPO:</t>
    </r>
    <r>
      <rPr>
        <sz val="10"/>
        <rFont val="Calibri"/>
        <family val="2"/>
        <scheme val="minor"/>
      </rPr>
      <t xml:space="preserve"> Beneficiarios con servicios de educación continua y tecnológicos programados a otorgar.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</si>
  <si>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</t>
    </r>
    <r>
      <rPr>
        <b/>
        <i/>
        <sz val="10"/>
        <rFont val="Calibri"/>
        <family val="2"/>
        <scheme val="minor"/>
      </rPr>
      <t>realizadas.
ADP:</t>
    </r>
    <r>
      <rPr>
        <sz val="10"/>
        <rFont val="Calibri"/>
        <family val="2"/>
        <scheme val="minor"/>
      </rPr>
      <t xml:space="preserve"> Actividades de difusión programadas.</t>
    </r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</si>
  <si>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</si>
  <si>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</si>
  <si>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</si>
  <si>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PPCEBCMA = [(NEBCMA + NPBCMA) / NCMAF]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NEBCMA: </t>
    </r>
    <r>
      <rPr>
        <sz val="10"/>
        <rFont val="Calibri"/>
        <family val="2"/>
        <scheme val="minor"/>
      </rPr>
      <t xml:space="preserve">Número de estudiantes beneficiados directamente por algún convenio de movilidad académica.
</t>
    </r>
    <r>
      <rPr>
        <b/>
        <i/>
        <sz val="10"/>
        <rFont val="Calibri"/>
        <family val="2"/>
        <scheme val="minor"/>
      </rPr>
      <t>NPBCMA:</t>
    </r>
    <r>
      <rPr>
        <sz val="10"/>
        <rFont val="Calibri"/>
        <family val="2"/>
        <scheme val="minor"/>
      </rPr>
      <t xml:space="preserve"> Número de profesores beneficiados directamente por algún convenio de movilidad académica.
</t>
    </r>
    <r>
      <rPr>
        <b/>
        <i/>
        <sz val="10"/>
        <rFont val="Calibri"/>
        <family val="2"/>
        <scheme val="minor"/>
      </rPr>
      <t xml:space="preserve">NCMAF: </t>
    </r>
    <r>
      <rPr>
        <sz val="10"/>
        <rFont val="Calibri"/>
        <family val="2"/>
        <scheme val="minor"/>
      </rPr>
      <t>Número de convenios de movilidad académica firmados.</t>
    </r>
  </si>
  <si>
    <t>Persona
Convenio</t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</si>
  <si>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</si>
  <si>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</si>
  <si>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t>Producción académica de las investigaciones científicas y tecnológicas de educación superior.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</si>
  <si>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</si>
  <si>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</si>
  <si>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</si>
  <si>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</si>
  <si>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</si>
  <si>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Implementación de sistemas de información en la institución educativa.</t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</si>
  <si>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implementarntar.</t>
    </r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</si>
  <si>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</si>
  <si>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</si>
  <si>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</si>
  <si>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Porcentaje de lote distribuido de mobiliario y equipo.</t>
  </si>
  <si>
    <r>
      <rPr>
        <b/>
        <sz val="11"/>
        <rFont val="Calibri"/>
        <family val="2"/>
        <scheme val="minor"/>
      </rPr>
      <t>PLDME = (LDME / LPDME)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LDME:</t>
    </r>
    <r>
      <rPr>
        <sz val="10"/>
        <rFont val="Calibri"/>
        <family val="2"/>
        <scheme val="minor"/>
      </rPr>
      <t xml:space="preserve"> Lote distribuido de mobiliario y equipo.
</t>
    </r>
    <r>
      <rPr>
        <b/>
        <i/>
        <sz val="10"/>
        <rFont val="Calibri"/>
        <family val="2"/>
        <scheme val="minor"/>
      </rPr>
      <t>LPDME:</t>
    </r>
    <r>
      <rPr>
        <sz val="10"/>
        <rFont val="Calibri"/>
        <family val="2"/>
        <scheme val="minor"/>
      </rPr>
      <t xml:space="preserve"> Lote programado para distribuir de mobiliario y equipo.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</si>
  <si>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</si>
  <si>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</si>
  <si>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porcentaje informes de la cuenta pública entregados</t>
  </si>
  <si>
    <r>
      <rPr>
        <b/>
        <sz val="11"/>
        <rFont val="Calibri"/>
        <family val="2"/>
        <scheme val="minor"/>
      </rPr>
      <t>PICPE= (ICPE/ICPP) 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</si>
  <si>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28 de enero de 2020.</t>
    </r>
  </si>
  <si>
    <r>
      <rPr>
        <b/>
        <sz val="11"/>
        <rFont val="Calibri"/>
        <family val="2"/>
        <scheme val="minor"/>
      </rPr>
      <t>PEPECDR=(NEPECDR/NECDRR)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NEPECDR:</t>
    </r>
    <r>
      <rPr>
        <sz val="10"/>
        <rFont val="Calibri"/>
        <family val="2"/>
        <scheme val="minor"/>
      </rPr>
      <t xml:space="preserve"> Número de estudiantes que participan en eventos culturales, deportivos y recreativos.
</t>
    </r>
    <r>
      <rPr>
        <b/>
        <sz val="10"/>
        <rFont val="Calibri"/>
        <family val="2"/>
        <scheme val="minor"/>
      </rPr>
      <t>NECDRR:</t>
    </r>
    <r>
      <rPr>
        <sz val="10"/>
        <rFont val="Calibri"/>
        <family val="2"/>
        <scheme val="minor"/>
      </rPr>
      <t xml:space="preserve"> Número de eventos culturales, deportivos y recreativos realizados.</t>
    </r>
  </si>
  <si>
    <t>Amarillo</t>
  </si>
  <si>
    <t>Porcentaje de estudiantes beneficiados con la entrega de útiles escolares.</t>
  </si>
  <si>
    <t>Entrega de útiles escolares a estudiantes de educación superior.</t>
  </si>
  <si>
    <r>
      <rPr>
        <b/>
        <sz val="10"/>
        <rFont val="Calibri"/>
        <family val="2"/>
        <scheme val="minor"/>
      </rPr>
      <t>PEBEUE=(EBEUE/TEM)*100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EBEUE: </t>
    </r>
    <r>
      <rPr>
        <sz val="10"/>
        <rFont val="Calibri"/>
        <family val="2"/>
        <scheme val="minor"/>
      </rPr>
      <t xml:space="preserve">Estudiantes beneficiados con la entrega de útiles escolares.
</t>
    </r>
    <r>
      <rPr>
        <b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</si>
  <si>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beneficiarios programados a otorgar servicios de extensión y vinculación.</t>
    </r>
  </si>
  <si>
    <t>Rojo</t>
  </si>
  <si>
    <t>Del 01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</si>
</sst>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center" vertical="center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justify" vertical="center" wrapText="1"/>
    </xf>
    <xf numFmtId="9" fontId="11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horizontal="center"/>
    </xf>
    <xf numFmtId="16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0" xfId="1" applyNumberFormat="1" applyFont="1" applyFill="1" applyBorder="1" applyAlignment="1" applyProtection="1">
      <alignment horizontal="center"/>
      <protection locked="0"/>
    </xf>
    <xf numFmtId="164" fontId="10" fillId="0" borderId="3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85725</xdr:rowOff>
    </xdr:from>
    <xdr:to>
      <xdr:col>0</xdr:col>
      <xdr:colOff>1923795</xdr:colOff>
      <xdr:row>3</xdr:row>
      <xdr:rowOff>209229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5725"/>
          <a:ext cx="1457070" cy="695004"/>
        </a:xfrm>
        <a:prstGeom prst="rect">
          <a:avLst/>
        </a:prstGeom>
      </xdr:spPr>
    </xdr:pic>
    <xdr:clientData/>
  </xdr:twoCellAnchor>
  <xdr:twoCellAnchor>
    <xdr:from>
      <xdr:col>0</xdr:col>
      <xdr:colOff>2228850</xdr:colOff>
      <xdr:row>37</xdr:row>
      <xdr:rowOff>28575</xdr:rowOff>
    </xdr:from>
    <xdr:to>
      <xdr:col>2</xdr:col>
      <xdr:colOff>495300</xdr:colOff>
      <xdr:row>41</xdr:row>
      <xdr:rowOff>180975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28850" y="29317950"/>
          <a:ext cx="35909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P. AARON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MARTÍN MARTÍNEZ</a:t>
          </a:r>
          <a:endParaRPr lang="es-MX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ADMINISTRACIÓN Y FINANZAS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485775</xdr:colOff>
      <xdr:row>37</xdr:row>
      <xdr:rowOff>104775</xdr:rowOff>
    </xdr:from>
    <xdr:to>
      <xdr:col>6</xdr:col>
      <xdr:colOff>952500</xdr:colOff>
      <xdr:row>41</xdr:row>
      <xdr:rowOff>95250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05700" y="29394150"/>
          <a:ext cx="3486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IRASEMA ERNESTINA LINARES MEDINA</a:t>
          </a: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RECTORA</a:t>
          </a:r>
        </a:p>
      </xdr:txBody>
    </xdr:sp>
    <xdr:clientData/>
  </xdr:twoCellAnchor>
  <xdr:twoCellAnchor editAs="oneCell">
    <xdr:from>
      <xdr:col>11</xdr:col>
      <xdr:colOff>685801</xdr:colOff>
      <xdr:row>0</xdr:row>
      <xdr:rowOff>38100</xdr:rowOff>
    </xdr:from>
    <xdr:to>
      <xdr:col>12</xdr:col>
      <xdr:colOff>626436</xdr:colOff>
      <xdr:row>4</xdr:row>
      <xdr:rowOff>94512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30526" y="38100"/>
          <a:ext cx="940760" cy="856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workbookViewId="0">
      <selection activeCell="D9" sqref="D9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x14ac:dyDescent="0.25">
      <c r="A1" s="29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25">
      <c r="A2" s="31" t="s">
        <v>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x14ac:dyDescent="0.25">
      <c r="A3" s="33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18" customHeight="1" x14ac:dyDescent="0.25">
      <c r="A4" s="29" t="s">
        <v>116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9.5" customHeight="1" x14ac:dyDescent="0.25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10" t="s">
        <v>0</v>
      </c>
      <c r="B7" s="10" t="s">
        <v>25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12</v>
      </c>
      <c r="M7" s="10" t="s">
        <v>11</v>
      </c>
    </row>
    <row r="8" spans="1:13" s="3" customFormat="1" ht="91.15" customHeight="1" x14ac:dyDescent="0.25">
      <c r="A8" s="24" t="s">
        <v>53</v>
      </c>
      <c r="B8" s="25" t="s">
        <v>54</v>
      </c>
      <c r="C8" s="26" t="s">
        <v>57</v>
      </c>
      <c r="D8" s="19" t="s">
        <v>1</v>
      </c>
      <c r="E8" s="19" t="s">
        <v>23</v>
      </c>
      <c r="F8" s="20">
        <v>4700</v>
      </c>
      <c r="G8" s="19" t="s">
        <v>18</v>
      </c>
      <c r="H8" s="20">
        <v>0</v>
      </c>
      <c r="I8" s="20">
        <v>0</v>
      </c>
      <c r="J8" s="27">
        <v>0</v>
      </c>
      <c r="K8" s="19" t="s">
        <v>55</v>
      </c>
      <c r="L8" s="19" t="s">
        <v>32</v>
      </c>
      <c r="M8" s="19">
        <v>2020</v>
      </c>
    </row>
    <row r="9" spans="1:13" s="23" customFormat="1" ht="82.9" customHeight="1" x14ac:dyDescent="0.25">
      <c r="A9" s="24" t="s">
        <v>17</v>
      </c>
      <c r="B9" s="24" t="s">
        <v>37</v>
      </c>
      <c r="C9" s="26" t="s">
        <v>74</v>
      </c>
      <c r="D9" s="19" t="s">
        <v>26</v>
      </c>
      <c r="E9" s="19" t="s">
        <v>23</v>
      </c>
      <c r="F9" s="20">
        <v>1</v>
      </c>
      <c r="G9" s="28" t="s">
        <v>31</v>
      </c>
      <c r="H9" s="20">
        <v>1</v>
      </c>
      <c r="I9" s="20">
        <v>1</v>
      </c>
      <c r="J9" s="27">
        <f>H9/I9</f>
        <v>1</v>
      </c>
      <c r="K9" s="19" t="s">
        <v>55</v>
      </c>
      <c r="L9" s="19" t="s">
        <v>19</v>
      </c>
      <c r="M9" s="6">
        <v>2020</v>
      </c>
    </row>
    <row r="10" spans="1:13" s="23" customFormat="1" ht="83.45" customHeight="1" x14ac:dyDescent="0.25">
      <c r="A10" s="24" t="s">
        <v>66</v>
      </c>
      <c r="B10" s="24" t="s">
        <v>67</v>
      </c>
      <c r="C10" s="26" t="s">
        <v>75</v>
      </c>
      <c r="D10" s="19" t="s">
        <v>26</v>
      </c>
      <c r="E10" s="19" t="s">
        <v>23</v>
      </c>
      <c r="F10" s="20">
        <v>4700</v>
      </c>
      <c r="G10" s="19" t="s">
        <v>18</v>
      </c>
      <c r="H10" s="20">
        <v>0</v>
      </c>
      <c r="I10" s="20">
        <v>0</v>
      </c>
      <c r="J10" s="27">
        <v>0</v>
      </c>
      <c r="K10" s="19" t="s">
        <v>55</v>
      </c>
      <c r="L10" s="19" t="s">
        <v>19</v>
      </c>
      <c r="M10" s="6">
        <v>2020</v>
      </c>
    </row>
    <row r="11" spans="1:13" s="23" customFormat="1" ht="116.45" customHeight="1" x14ac:dyDescent="0.25">
      <c r="A11" s="24" t="s">
        <v>68</v>
      </c>
      <c r="B11" s="24" t="s">
        <v>69</v>
      </c>
      <c r="C11" s="26" t="s">
        <v>109</v>
      </c>
      <c r="D11" s="19" t="s">
        <v>26</v>
      </c>
      <c r="E11" s="19" t="s">
        <v>23</v>
      </c>
      <c r="F11" s="20">
        <v>104</v>
      </c>
      <c r="G11" s="19" t="s">
        <v>18</v>
      </c>
      <c r="H11" s="20">
        <f>(2531+4005+5100)/(30+23+37)</f>
        <v>129.28888888888889</v>
      </c>
      <c r="I11" s="20">
        <f>(2600+4050)/(40+33)</f>
        <v>91.095890410958901</v>
      </c>
      <c r="J11" s="27">
        <f t="shared" ref="J11:J27" si="0">H11/I11</f>
        <v>1.4192614870509608</v>
      </c>
      <c r="K11" s="19" t="s">
        <v>55</v>
      </c>
      <c r="L11" s="19" t="s">
        <v>19</v>
      </c>
      <c r="M11" s="19">
        <v>2020</v>
      </c>
    </row>
    <row r="12" spans="1:13" s="23" customFormat="1" ht="81.599999999999994" customHeight="1" x14ac:dyDescent="0.25">
      <c r="A12" s="24" t="s">
        <v>70</v>
      </c>
      <c r="B12" s="24" t="s">
        <v>71</v>
      </c>
      <c r="C12" s="26" t="s">
        <v>76</v>
      </c>
      <c r="D12" s="19" t="s">
        <v>26</v>
      </c>
      <c r="E12" s="19" t="s">
        <v>23</v>
      </c>
      <c r="F12" s="20">
        <v>2140</v>
      </c>
      <c r="G12" s="19" t="s">
        <v>18</v>
      </c>
      <c r="H12" s="20">
        <f>615+391+687</f>
        <v>1693</v>
      </c>
      <c r="I12" s="20">
        <f>550+560+630</f>
        <v>1740</v>
      </c>
      <c r="J12" s="27">
        <f t="shared" si="0"/>
        <v>0.97298850574712648</v>
      </c>
      <c r="K12" s="19" t="s">
        <v>55</v>
      </c>
      <c r="L12" s="19" t="s">
        <v>19</v>
      </c>
      <c r="M12" s="6">
        <v>2020</v>
      </c>
    </row>
    <row r="13" spans="1:13" s="23" customFormat="1" ht="70.150000000000006" customHeight="1" x14ac:dyDescent="0.25">
      <c r="A13" s="24" t="s">
        <v>72</v>
      </c>
      <c r="B13" s="24" t="s">
        <v>73</v>
      </c>
      <c r="C13" s="26" t="s">
        <v>77</v>
      </c>
      <c r="D13" s="19" t="s">
        <v>26</v>
      </c>
      <c r="E13" s="19" t="s">
        <v>23</v>
      </c>
      <c r="F13" s="20">
        <v>210</v>
      </c>
      <c r="G13" s="28" t="s">
        <v>38</v>
      </c>
      <c r="H13" s="20">
        <f>0+70+70</f>
        <v>140</v>
      </c>
      <c r="I13" s="20">
        <f>0+70+70</f>
        <v>140</v>
      </c>
      <c r="J13" s="27">
        <f>H13/I13</f>
        <v>1</v>
      </c>
      <c r="K13" s="19" t="s">
        <v>55</v>
      </c>
      <c r="L13" s="19" t="s">
        <v>19</v>
      </c>
      <c r="M13" s="6">
        <v>2020</v>
      </c>
    </row>
    <row r="14" spans="1:13" s="23" customFormat="1" ht="70.150000000000006" customHeight="1" x14ac:dyDescent="0.25">
      <c r="A14" s="24" t="s">
        <v>15</v>
      </c>
      <c r="B14" s="24" t="s">
        <v>39</v>
      </c>
      <c r="C14" s="26" t="s">
        <v>78</v>
      </c>
      <c r="D14" s="19" t="s">
        <v>26</v>
      </c>
      <c r="E14" s="19" t="s">
        <v>23</v>
      </c>
      <c r="F14" s="20">
        <v>96</v>
      </c>
      <c r="G14" s="19" t="s">
        <v>18</v>
      </c>
      <c r="H14" s="20">
        <f>32+0+0</f>
        <v>32</v>
      </c>
      <c r="I14" s="20">
        <f>32+32+32</f>
        <v>96</v>
      </c>
      <c r="J14" s="27">
        <f t="shared" si="0"/>
        <v>0.33333333333333331</v>
      </c>
      <c r="K14" s="19" t="s">
        <v>115</v>
      </c>
      <c r="L14" s="19" t="s">
        <v>19</v>
      </c>
      <c r="M14" s="6">
        <v>2020</v>
      </c>
    </row>
    <row r="15" spans="1:13" s="23" customFormat="1" ht="83.25" customHeight="1" x14ac:dyDescent="0.25">
      <c r="A15" s="24" t="s">
        <v>79</v>
      </c>
      <c r="B15" s="24" t="s">
        <v>40</v>
      </c>
      <c r="C15" s="26" t="s">
        <v>80</v>
      </c>
      <c r="D15" s="19" t="s">
        <v>26</v>
      </c>
      <c r="E15" s="19" t="s">
        <v>23</v>
      </c>
      <c r="F15" s="20">
        <v>2</v>
      </c>
      <c r="G15" s="28" t="s">
        <v>41</v>
      </c>
      <c r="H15" s="20">
        <f>1+0+1</f>
        <v>2</v>
      </c>
      <c r="I15" s="20">
        <f>1+0+1</f>
        <v>2</v>
      </c>
      <c r="J15" s="27">
        <f t="shared" si="0"/>
        <v>1</v>
      </c>
      <c r="K15" s="19" t="s">
        <v>55</v>
      </c>
      <c r="L15" s="19" t="s">
        <v>19</v>
      </c>
      <c r="M15" s="6">
        <v>2020</v>
      </c>
    </row>
    <row r="16" spans="1:13" s="23" customFormat="1" ht="83.25" customHeight="1" x14ac:dyDescent="0.25">
      <c r="A16" s="24" t="s">
        <v>111</v>
      </c>
      <c r="B16" s="24" t="s">
        <v>112</v>
      </c>
      <c r="C16" s="26" t="s">
        <v>113</v>
      </c>
      <c r="D16" s="19" t="s">
        <v>26</v>
      </c>
      <c r="E16" s="19" t="s">
        <v>23</v>
      </c>
      <c r="F16" s="20">
        <v>8977</v>
      </c>
      <c r="G16" s="28" t="s">
        <v>18</v>
      </c>
      <c r="H16" s="20">
        <f>4277+4951</f>
        <v>9228</v>
      </c>
      <c r="I16" s="20">
        <f>4277+0</f>
        <v>4277</v>
      </c>
      <c r="J16" s="27">
        <f>H16/I16</f>
        <v>2.1575870937573067</v>
      </c>
      <c r="K16" s="19" t="s">
        <v>115</v>
      </c>
      <c r="L16" s="19" t="s">
        <v>19</v>
      </c>
      <c r="M16" s="6">
        <v>2020</v>
      </c>
    </row>
    <row r="17" spans="1:13" s="23" customFormat="1" ht="110.45" customHeight="1" x14ac:dyDescent="0.25">
      <c r="A17" s="24" t="s">
        <v>33</v>
      </c>
      <c r="B17" s="25" t="s">
        <v>56</v>
      </c>
      <c r="C17" s="26" t="s">
        <v>114</v>
      </c>
      <c r="D17" s="19" t="s">
        <v>1</v>
      </c>
      <c r="E17" s="19" t="s">
        <v>23</v>
      </c>
      <c r="F17" s="21">
        <v>6451</v>
      </c>
      <c r="G17" s="28" t="s">
        <v>27</v>
      </c>
      <c r="H17" s="21">
        <f>2110+89+4742</f>
        <v>6941</v>
      </c>
      <c r="I17" s="20">
        <f>2352+1626+1672</f>
        <v>5650</v>
      </c>
      <c r="J17" s="27">
        <f t="shared" si="0"/>
        <v>1.228495575221239</v>
      </c>
      <c r="K17" s="19" t="s">
        <v>55</v>
      </c>
      <c r="L17" s="19" t="s">
        <v>19</v>
      </c>
      <c r="M17" s="6">
        <v>2020</v>
      </c>
    </row>
    <row r="18" spans="1:13" s="23" customFormat="1" ht="142.15" customHeight="1" x14ac:dyDescent="0.25">
      <c r="A18" s="24" t="s">
        <v>81</v>
      </c>
      <c r="B18" s="24" t="s">
        <v>42</v>
      </c>
      <c r="C18" s="26" t="s">
        <v>82</v>
      </c>
      <c r="D18" s="19" t="s">
        <v>26</v>
      </c>
      <c r="E18" s="19" t="s">
        <v>23</v>
      </c>
      <c r="F18" s="20">
        <v>6451</v>
      </c>
      <c r="G18" s="19" t="s">
        <v>27</v>
      </c>
      <c r="H18" s="20">
        <f>2110+89+4742</f>
        <v>6941</v>
      </c>
      <c r="I18" s="20">
        <f>2352+1626+1672</f>
        <v>5650</v>
      </c>
      <c r="J18" s="27">
        <f t="shared" si="0"/>
        <v>1.228495575221239</v>
      </c>
      <c r="K18" s="19" t="s">
        <v>55</v>
      </c>
      <c r="L18" s="19" t="s">
        <v>19</v>
      </c>
      <c r="M18" s="6">
        <v>2020</v>
      </c>
    </row>
    <row r="19" spans="1:13" s="23" customFormat="1" ht="82.9" customHeight="1" x14ac:dyDescent="0.25">
      <c r="A19" s="24" t="s">
        <v>16</v>
      </c>
      <c r="B19" s="24" t="s">
        <v>43</v>
      </c>
      <c r="C19" s="26" t="s">
        <v>83</v>
      </c>
      <c r="D19" s="19" t="s">
        <v>26</v>
      </c>
      <c r="E19" s="19" t="s">
        <v>23</v>
      </c>
      <c r="F19" s="20">
        <v>103</v>
      </c>
      <c r="G19" s="28" t="s">
        <v>26</v>
      </c>
      <c r="H19" s="20">
        <f>26+19+24</f>
        <v>69</v>
      </c>
      <c r="I19" s="20">
        <f>26+25+27</f>
        <v>78</v>
      </c>
      <c r="J19" s="27">
        <f t="shared" si="0"/>
        <v>0.88461538461538458</v>
      </c>
      <c r="K19" s="19" t="s">
        <v>55</v>
      </c>
      <c r="L19" s="19" t="s">
        <v>19</v>
      </c>
      <c r="M19" s="6">
        <v>2020</v>
      </c>
    </row>
    <row r="20" spans="1:13" s="23" customFormat="1" ht="60.75" customHeight="1" x14ac:dyDescent="0.25">
      <c r="A20" s="24" t="s">
        <v>84</v>
      </c>
      <c r="B20" s="24" t="s">
        <v>85</v>
      </c>
      <c r="C20" s="26" t="s">
        <v>86</v>
      </c>
      <c r="D20" s="19" t="s">
        <v>26</v>
      </c>
      <c r="E20" s="19" t="s">
        <v>23</v>
      </c>
      <c r="F20" s="20">
        <v>27</v>
      </c>
      <c r="G20" s="19" t="s">
        <v>20</v>
      </c>
      <c r="H20" s="20">
        <f>5+6+10</f>
        <v>21</v>
      </c>
      <c r="I20" s="20">
        <f>5+9+7</f>
        <v>21</v>
      </c>
      <c r="J20" s="27">
        <f t="shared" si="0"/>
        <v>1</v>
      </c>
      <c r="K20" s="19" t="s">
        <v>55</v>
      </c>
      <c r="L20" s="19" t="s">
        <v>19</v>
      </c>
      <c r="M20" s="6">
        <v>2020</v>
      </c>
    </row>
    <row r="21" spans="1:13" s="23" customFormat="1" ht="154.9" customHeight="1" x14ac:dyDescent="0.25">
      <c r="A21" s="24" t="s">
        <v>45</v>
      </c>
      <c r="B21" s="24" t="s">
        <v>44</v>
      </c>
      <c r="C21" s="26" t="s">
        <v>87</v>
      </c>
      <c r="D21" s="19" t="s">
        <v>26</v>
      </c>
      <c r="E21" s="19" t="s">
        <v>23</v>
      </c>
      <c r="F21" s="20">
        <v>16</v>
      </c>
      <c r="G21" s="28" t="s">
        <v>88</v>
      </c>
      <c r="H21" s="20">
        <f>8+0+3</f>
        <v>11</v>
      </c>
      <c r="I21" s="20">
        <f>7+0+9</f>
        <v>16</v>
      </c>
      <c r="J21" s="27">
        <f t="shared" si="0"/>
        <v>0.6875</v>
      </c>
      <c r="K21" s="19" t="s">
        <v>115</v>
      </c>
      <c r="L21" s="19" t="s">
        <v>19</v>
      </c>
      <c r="M21" s="6">
        <v>2020</v>
      </c>
    </row>
    <row r="22" spans="1:13" s="23" customFormat="1" ht="111.6" customHeight="1" x14ac:dyDescent="0.25">
      <c r="A22" s="24" t="s">
        <v>58</v>
      </c>
      <c r="B22" s="25" t="s">
        <v>59</v>
      </c>
      <c r="C22" s="26" t="s">
        <v>89</v>
      </c>
      <c r="D22" s="19" t="s">
        <v>1</v>
      </c>
      <c r="E22" s="19" t="s">
        <v>23</v>
      </c>
      <c r="F22" s="21">
        <v>6</v>
      </c>
      <c r="G22" s="28" t="s">
        <v>34</v>
      </c>
      <c r="H22" s="21">
        <v>0</v>
      </c>
      <c r="I22" s="20">
        <v>0</v>
      </c>
      <c r="J22" s="27">
        <v>0</v>
      </c>
      <c r="K22" s="19" t="s">
        <v>55</v>
      </c>
      <c r="L22" s="19" t="s">
        <v>19</v>
      </c>
      <c r="M22" s="19">
        <v>2020</v>
      </c>
    </row>
    <row r="23" spans="1:13" s="23" customFormat="1" ht="100.9" customHeight="1" x14ac:dyDescent="0.25">
      <c r="A23" s="24" t="s">
        <v>90</v>
      </c>
      <c r="B23" s="24" t="s">
        <v>91</v>
      </c>
      <c r="C23" s="26" t="s">
        <v>92</v>
      </c>
      <c r="D23" s="19" t="s">
        <v>26</v>
      </c>
      <c r="E23" s="19" t="s">
        <v>23</v>
      </c>
      <c r="F23" s="20">
        <v>6</v>
      </c>
      <c r="G23" s="19" t="s">
        <v>46</v>
      </c>
      <c r="H23" s="20">
        <v>0</v>
      </c>
      <c r="I23" s="20">
        <v>0</v>
      </c>
      <c r="J23" s="27">
        <v>0</v>
      </c>
      <c r="K23" s="19" t="s">
        <v>55</v>
      </c>
      <c r="L23" s="19" t="s">
        <v>19</v>
      </c>
      <c r="M23" s="6">
        <v>2020</v>
      </c>
    </row>
    <row r="24" spans="1:13" s="23" customFormat="1" ht="111" customHeight="1" x14ac:dyDescent="0.25">
      <c r="A24" s="24" t="s">
        <v>60</v>
      </c>
      <c r="B24" s="25" t="s">
        <v>61</v>
      </c>
      <c r="C24" s="26" t="s">
        <v>62</v>
      </c>
      <c r="D24" s="19" t="s">
        <v>1</v>
      </c>
      <c r="E24" s="19" t="s">
        <v>23</v>
      </c>
      <c r="F24" s="21">
        <v>21</v>
      </c>
      <c r="G24" s="28" t="s">
        <v>35</v>
      </c>
      <c r="H24" s="21">
        <f>4+5+7</f>
        <v>16</v>
      </c>
      <c r="I24" s="20">
        <f>4+5+7</f>
        <v>16</v>
      </c>
      <c r="J24" s="27">
        <f>H24/I24</f>
        <v>1</v>
      </c>
      <c r="K24" s="19" t="s">
        <v>55</v>
      </c>
      <c r="L24" s="19" t="s">
        <v>19</v>
      </c>
      <c r="M24" s="6">
        <v>2020</v>
      </c>
    </row>
    <row r="25" spans="1:13" s="23" customFormat="1" ht="86.45" customHeight="1" x14ac:dyDescent="0.25">
      <c r="A25" s="24" t="s">
        <v>93</v>
      </c>
      <c r="B25" s="24" t="s">
        <v>94</v>
      </c>
      <c r="C25" s="26" t="s">
        <v>95</v>
      </c>
      <c r="D25" s="19" t="s">
        <v>26</v>
      </c>
      <c r="E25" s="19" t="s">
        <v>23</v>
      </c>
      <c r="F25" s="20">
        <v>50</v>
      </c>
      <c r="G25" s="19" t="s">
        <v>28</v>
      </c>
      <c r="H25" s="20">
        <f>14+12+11</f>
        <v>37</v>
      </c>
      <c r="I25" s="20">
        <f>14+12+11</f>
        <v>37</v>
      </c>
      <c r="J25" s="27">
        <f t="shared" si="0"/>
        <v>1</v>
      </c>
      <c r="K25" s="19" t="s">
        <v>55</v>
      </c>
      <c r="L25" s="19" t="s">
        <v>19</v>
      </c>
      <c r="M25" s="6">
        <v>2020</v>
      </c>
    </row>
    <row r="26" spans="1:13" s="23" customFormat="1" ht="108" customHeight="1" x14ac:dyDescent="0.25">
      <c r="A26" s="24" t="s">
        <v>96</v>
      </c>
      <c r="B26" s="24" t="s">
        <v>97</v>
      </c>
      <c r="C26" s="26" t="s">
        <v>98</v>
      </c>
      <c r="D26" s="19" t="s">
        <v>26</v>
      </c>
      <c r="E26" s="19" t="s">
        <v>23</v>
      </c>
      <c r="F26" s="20">
        <v>4</v>
      </c>
      <c r="G26" s="19" t="s">
        <v>29</v>
      </c>
      <c r="H26" s="20">
        <f>1+2+0</f>
        <v>3</v>
      </c>
      <c r="I26" s="20">
        <f>1+2+0</f>
        <v>3</v>
      </c>
      <c r="J26" s="27">
        <f t="shared" si="0"/>
        <v>1</v>
      </c>
      <c r="K26" s="19" t="s">
        <v>55</v>
      </c>
      <c r="L26" s="19" t="s">
        <v>19</v>
      </c>
      <c r="M26" s="6">
        <v>2020</v>
      </c>
    </row>
    <row r="27" spans="1:13" s="23" customFormat="1" ht="102.6" customHeight="1" x14ac:dyDescent="0.25">
      <c r="A27" s="24" t="s">
        <v>63</v>
      </c>
      <c r="B27" s="25" t="s">
        <v>64</v>
      </c>
      <c r="C27" s="26" t="s">
        <v>65</v>
      </c>
      <c r="D27" s="19" t="s">
        <v>1</v>
      </c>
      <c r="E27" s="19" t="s">
        <v>23</v>
      </c>
      <c r="F27" s="22">
        <v>31</v>
      </c>
      <c r="G27" s="19" t="s">
        <v>36</v>
      </c>
      <c r="H27" s="20">
        <f>6+6+6</f>
        <v>18</v>
      </c>
      <c r="I27" s="20">
        <f>6+9+9</f>
        <v>24</v>
      </c>
      <c r="J27" s="27">
        <f t="shared" si="0"/>
        <v>0.75</v>
      </c>
      <c r="K27" s="19" t="s">
        <v>110</v>
      </c>
      <c r="L27" s="19" t="s">
        <v>19</v>
      </c>
      <c r="M27" s="6">
        <v>2020</v>
      </c>
    </row>
    <row r="28" spans="1:13" s="23" customFormat="1" ht="86.45" customHeight="1" x14ac:dyDescent="0.25">
      <c r="A28" s="24" t="s">
        <v>99</v>
      </c>
      <c r="B28" s="24" t="s">
        <v>100</v>
      </c>
      <c r="C28" s="26" t="s">
        <v>101</v>
      </c>
      <c r="D28" s="19" t="s">
        <v>26</v>
      </c>
      <c r="E28" s="19" t="s">
        <v>23</v>
      </c>
      <c r="F28" s="20">
        <v>45</v>
      </c>
      <c r="G28" s="19" t="s">
        <v>30</v>
      </c>
      <c r="H28" s="20">
        <f>0+0+0</f>
        <v>0</v>
      </c>
      <c r="I28" s="20">
        <f>0+30+15</f>
        <v>45</v>
      </c>
      <c r="J28" s="27">
        <v>0</v>
      </c>
      <c r="K28" s="19" t="s">
        <v>115</v>
      </c>
      <c r="L28" s="19" t="s">
        <v>19</v>
      </c>
      <c r="M28" s="6">
        <v>2020</v>
      </c>
    </row>
    <row r="29" spans="1:13" s="23" customFormat="1" ht="88.15" customHeight="1" x14ac:dyDescent="0.25">
      <c r="A29" s="24" t="s">
        <v>102</v>
      </c>
      <c r="B29" s="24" t="s">
        <v>47</v>
      </c>
      <c r="C29" s="26" t="s">
        <v>103</v>
      </c>
      <c r="D29" s="19" t="s">
        <v>26</v>
      </c>
      <c r="E29" s="19" t="s">
        <v>24</v>
      </c>
      <c r="F29" s="20">
        <v>6</v>
      </c>
      <c r="G29" s="19" t="s">
        <v>21</v>
      </c>
      <c r="H29" s="20">
        <f>0+0</f>
        <v>0</v>
      </c>
      <c r="I29" s="20">
        <f>0+1+4</f>
        <v>5</v>
      </c>
      <c r="J29" s="27">
        <v>0</v>
      </c>
      <c r="K29" s="19" t="s">
        <v>115</v>
      </c>
      <c r="L29" s="19" t="s">
        <v>19</v>
      </c>
      <c r="M29" s="6">
        <v>2020</v>
      </c>
    </row>
    <row r="30" spans="1:13" s="23" customFormat="1" ht="66.599999999999994" customHeight="1" x14ac:dyDescent="0.25">
      <c r="A30" s="24" t="s">
        <v>48</v>
      </c>
      <c r="B30" s="24" t="s">
        <v>104</v>
      </c>
      <c r="C30" s="26" t="s">
        <v>105</v>
      </c>
      <c r="D30" s="19" t="s">
        <v>26</v>
      </c>
      <c r="E30" s="19" t="s">
        <v>23</v>
      </c>
      <c r="F30" s="20">
        <v>36</v>
      </c>
      <c r="G30" s="19" t="s">
        <v>22</v>
      </c>
      <c r="H30" s="20">
        <f>9+9+9</f>
        <v>27</v>
      </c>
      <c r="I30" s="20">
        <f>9+9+9</f>
        <v>27</v>
      </c>
      <c r="J30" s="27">
        <f>H30/I30</f>
        <v>1</v>
      </c>
      <c r="K30" s="19" t="s">
        <v>55</v>
      </c>
      <c r="L30" s="19" t="s">
        <v>19</v>
      </c>
      <c r="M30" s="6">
        <v>2020</v>
      </c>
    </row>
    <row r="31" spans="1:13" s="23" customFormat="1" ht="85.9" customHeight="1" x14ac:dyDescent="0.25">
      <c r="A31" s="24" t="s">
        <v>106</v>
      </c>
      <c r="B31" s="24" t="s">
        <v>49</v>
      </c>
      <c r="C31" s="26" t="s">
        <v>107</v>
      </c>
      <c r="D31" s="19" t="s">
        <v>26</v>
      </c>
      <c r="E31" s="19" t="s">
        <v>23</v>
      </c>
      <c r="F31" s="21">
        <v>5</v>
      </c>
      <c r="G31" s="19" t="s">
        <v>50</v>
      </c>
      <c r="H31" s="21">
        <f>2+1+1</f>
        <v>4</v>
      </c>
      <c r="I31" s="20">
        <f>2+1+1</f>
        <v>4</v>
      </c>
      <c r="J31" s="27">
        <f>H31/I31</f>
        <v>1</v>
      </c>
      <c r="K31" s="19" t="s">
        <v>55</v>
      </c>
      <c r="L31" s="19" t="s">
        <v>19</v>
      </c>
      <c r="M31" s="6">
        <v>2020</v>
      </c>
    </row>
    <row r="32" spans="1:13" s="3" customFormat="1" ht="6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s="3" customFormat="1" x14ac:dyDescent="0.25">
      <c r="A33" s="36" t="s">
        <v>108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s="3" customFormat="1" x14ac:dyDescent="0.25">
      <c r="A34" s="13"/>
      <c r="B34" s="13"/>
      <c r="C34" s="13"/>
      <c r="D34" s="13"/>
      <c r="E34" s="13"/>
      <c r="F34" s="13"/>
      <c r="G34" s="14"/>
      <c r="H34" s="14"/>
      <c r="I34" s="14"/>
      <c r="J34" s="14"/>
    </row>
    <row r="35" spans="1:13" s="3" customFormat="1" x14ac:dyDescent="0.25">
      <c r="A35" s="35" t="s">
        <v>51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s="3" customFormat="1" x14ac:dyDescent="0.25">
      <c r="C36" s="14"/>
      <c r="D36" s="15"/>
      <c r="E36" s="15"/>
      <c r="F36" s="15"/>
      <c r="G36" s="11"/>
      <c r="H36" s="17"/>
      <c r="I36" s="17"/>
      <c r="J36" s="17"/>
      <c r="K36" s="17"/>
      <c r="L36" s="14"/>
    </row>
    <row r="37" spans="1:13" s="3" customFormat="1" ht="15" customHeight="1" x14ac:dyDescent="0.25">
      <c r="C37" s="14"/>
      <c r="D37" s="16"/>
      <c r="E37" s="16"/>
      <c r="F37" s="16"/>
      <c r="G37" s="4"/>
      <c r="H37" s="16"/>
      <c r="I37" s="18"/>
      <c r="J37" s="18"/>
      <c r="K37" s="18"/>
      <c r="L37" s="14"/>
    </row>
    <row r="38" spans="1:13" s="3" customFormat="1" x14ac:dyDescent="0.25"/>
  </sheetData>
  <mergeCells count="6">
    <mergeCell ref="A1:M1"/>
    <mergeCell ref="A2:M2"/>
    <mergeCell ref="A3:M3"/>
    <mergeCell ref="A4:M4"/>
    <mergeCell ref="A35:M35"/>
    <mergeCell ref="A33:M33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Estadística</cp:lastModifiedBy>
  <cp:lastPrinted>2020-04-15T16:41:33Z</cp:lastPrinted>
  <dcterms:created xsi:type="dcterms:W3CDTF">2017-11-09T15:51:44Z</dcterms:created>
  <dcterms:modified xsi:type="dcterms:W3CDTF">2020-10-07T21:30:00Z</dcterms:modified>
</cp:coreProperties>
</file>